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codeName="ThisWorkbook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3d63\AC\Temp\"/>
    </mc:Choice>
  </mc:AlternateContent>
  <xr:revisionPtr revIDLastSave="30" documentId="8_{1CEAE798-AB33-E844-AE2E-D47809CED92B}" xr6:coauthVersionLast="47" xr6:coauthVersionMax="47" xr10:uidLastSave="{B01B0C61-AF33-1C46-9AB7-75DBFBBC0B21}"/>
  <bookViews>
    <workbookView xWindow="-60" yWindow="-60" windowWidth="15480" windowHeight="11640" xr2:uid="{4BA50722-E3BE-4A73-BC02-3D670BE1F09A}"/>
  </bookViews>
  <sheets>
    <sheet name="F-GTZY" sheetId="2" r:id="rId1"/>
  </sheets>
  <definedNames>
    <definedName name="_xlnm.Print_Area" localSheetId="0">'F-GTZY'!$A$3:$I$28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  <c r="B15" i="2"/>
  <c r="D15" i="2"/>
  <c r="I5" i="2"/>
  <c r="B16" i="2"/>
  <c r="D16" i="2"/>
  <c r="D8" i="2"/>
  <c r="D9" i="2"/>
  <c r="D10" i="2"/>
  <c r="D11" i="2"/>
  <c r="D12" i="2"/>
  <c r="D13" i="2"/>
  <c r="D14" i="2"/>
  <c r="B14" i="2"/>
  <c r="B17" i="2"/>
  <c r="C14" i="2"/>
  <c r="D17" i="2"/>
  <c r="C17" i="2"/>
</calcChain>
</file>

<file path=xl/sharedStrings.xml><?xml version="1.0" encoding="utf-8"?>
<sst xmlns="http://schemas.openxmlformats.org/spreadsheetml/2006/main" count="41" uniqueCount="40">
  <si>
    <t>PILOTE</t>
  </si>
  <si>
    <t>COPILOTE</t>
  </si>
  <si>
    <t>PAX 1</t>
  </si>
  <si>
    <t>PAX 2</t>
  </si>
  <si>
    <t>Moment (m,Kg)</t>
  </si>
  <si>
    <t>point 2</t>
  </si>
  <si>
    <t>point 3</t>
  </si>
  <si>
    <t>point 4</t>
  </si>
  <si>
    <t>point 5</t>
  </si>
  <si>
    <t>abscisse</t>
  </si>
  <si>
    <t>ordonnée</t>
  </si>
  <si>
    <t>Masse maxi</t>
  </si>
  <si>
    <t>Bagages maxi</t>
  </si>
  <si>
    <t>point 6</t>
  </si>
  <si>
    <t>point 7</t>
  </si>
  <si>
    <t>DENSITE ESSENCE :   0,720</t>
  </si>
  <si>
    <t>Bras de levier (m)</t>
  </si>
  <si>
    <t xml:space="preserve"> ESSENCE PRINCIPAL</t>
  </si>
  <si>
    <t>MASSE (Kg)</t>
  </si>
  <si>
    <t>Cliquer ici pour VALIDER LE RESULTAT</t>
  </si>
  <si>
    <t>40 Kg</t>
  </si>
  <si>
    <t>Graphique (Masse / Moment)</t>
  </si>
  <si>
    <t>Masse sans Carburant</t>
  </si>
  <si>
    <t>BAGAGES 
(maxi 40 kg)</t>
  </si>
  <si>
    <t>Graphique (Masse / Bras de Levier)</t>
  </si>
  <si>
    <t>MASSE A VIDE</t>
  </si>
  <si>
    <t>Devis de centrage du  F-GOVR    (29/02/2016)</t>
  </si>
  <si>
    <t>ESSENCE SUPPL</t>
  </si>
  <si>
    <t>Réservoir principal (109L)</t>
  </si>
  <si>
    <t>Réservoir suppl. (50L)</t>
  </si>
  <si>
    <t>1000 Kg</t>
  </si>
  <si>
    <t>Masse au Décollage 
(maxi 1000 Kg)</t>
  </si>
  <si>
    <t>Pesée du  29/02/2016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</si>
</sst>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\K\g"/>
    <numFmt numFmtId="165" formatCode="#,###\L"/>
    <numFmt numFmtId="166" formatCode="#,##0.0000"/>
    <numFmt numFmtId="167" formatCode="##\L"/>
  </numFmts>
  <fonts count="15" x14ac:knownFonts="1">
    <font>
      <sz val="10"/>
      <name val="Arial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26"/>
      <color indexed="14"/>
      <name val="Comic Sans MS"/>
      <family val="4"/>
    </font>
    <font>
      <sz val="10"/>
      <name val="Arial"/>
      <family val="2"/>
    </font>
    <font>
      <b/>
      <u/>
      <sz val="16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</font>
    <font>
      <sz val="10"/>
      <color theme="0"/>
      <name val="Arial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166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 applyProtection="1">
      <alignment horizontal="center"/>
      <protection locked="0"/>
    </xf>
    <xf numFmtId="167" fontId="4" fillId="4" borderId="1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>
      <alignment horizontal="center" vertical="center"/>
    </xf>
    <xf numFmtId="166" fontId="0" fillId="3" borderId="3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6" fontId="0" fillId="3" borderId="4" xfId="0" applyNumberForma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0" fillId="3" borderId="5" xfId="0" applyNumberForma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4" fontId="10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4" borderId="8" xfId="0" applyFont="1" applyFill="1" applyBorder="1" applyAlignment="1" applyProtection="1">
      <alignment horizontal="center"/>
      <protection locked="0"/>
    </xf>
    <xf numFmtId="0" fontId="9" fillId="4" borderId="9" xfId="0" applyFont="1" applyFill="1" applyBorder="1" applyAlignment="1" applyProtection="1">
      <alignment horizontal="center"/>
      <protection locked="0"/>
    </xf>
    <xf numFmtId="0" fontId="9" fillId="4" borderId="10" xfId="0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060148126859447E-2"/>
          <c:y val="2.5167785234899331E-2"/>
          <c:w val="0.91741876263777833"/>
          <c:h val="0.8808724832214766"/>
        </c:manualLayout>
      </c:layout>
      <c:scatterChart>
        <c:scatterStyle val="lineMarker"/>
        <c:varyColors val="0"/>
        <c:ser>
          <c:idx val="0"/>
          <c:order val="0"/>
          <c:tx>
            <c:v>Evolution du Centrage</c:v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FF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('F-GTZY'!$D$14,'F-GTZY'!$D$17)</c:f>
              <c:numCache>
                <c:formatCode>#,##0.00</c:formatCode>
                <c:ptCount val="2"/>
                <c:pt idx="0">
                  <c:v>200.58179999999999</c:v>
                </c:pt>
                <c:pt idx="1">
                  <c:v>200.58179999999999</c:v>
                </c:pt>
              </c:numCache>
            </c:numRef>
          </c:xVal>
          <c:yVal>
            <c:numRef>
              <c:f>('F-GTZY'!$B$14,'F-GTZY'!$B$17)</c:f>
              <c:numCache>
                <c:formatCode>General</c:formatCode>
                <c:ptCount val="2"/>
                <c:pt idx="0">
                  <c:v>613.4</c:v>
                </c:pt>
                <c:pt idx="1">
                  <c:v>613.4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647-4636-8CDC-0070B8E7D12B}"/>
            </c:ext>
          </c:extLst>
        </c:ser>
        <c:ser>
          <c:idx val="7"/>
          <c:order val="1"/>
          <c:tx>
            <c:v>Limite de Centrage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'F-GTZY'!$K$37:$K$42</c:f>
              <c:numCache>
                <c:formatCode>General</c:formatCode>
                <c:ptCount val="6"/>
                <c:pt idx="0">
                  <c:v>133.25</c:v>
                </c:pt>
                <c:pt idx="1">
                  <c:v>153.75</c:v>
                </c:pt>
                <c:pt idx="2">
                  <c:v>470.8</c:v>
                </c:pt>
                <c:pt idx="3">
                  <c:v>620.4</c:v>
                </c:pt>
                <c:pt idx="4">
                  <c:v>366.6</c:v>
                </c:pt>
              </c:numCache>
            </c:numRef>
          </c:xVal>
          <c:yVal>
            <c:numRef>
              <c:f>'F-GTZY'!$L$37:$L$42</c:f>
              <c:numCache>
                <c:formatCode>General</c:formatCode>
                <c:ptCount val="6"/>
                <c:pt idx="0">
                  <c:v>650</c:v>
                </c:pt>
                <c:pt idx="1">
                  <c:v>750</c:v>
                </c:pt>
                <c:pt idx="2">
                  <c:v>1000</c:v>
                </c:pt>
                <c:pt idx="3">
                  <c:v>1000</c:v>
                </c:pt>
                <c:pt idx="4">
                  <c:v>650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647-4636-8CDC-0070B8E7D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8448495"/>
        <c:axId val="1"/>
      </c:scatterChart>
      <c:valAx>
        <c:axId val="918448495"/>
        <c:scaling>
          <c:orientation val="minMax"/>
          <c:max val="650"/>
          <c:min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Moment (m.Kg)</a:t>
                </a:r>
              </a:p>
            </c:rich>
          </c:tx>
          <c:layout>
            <c:manualLayout>
              <c:xMode val="edge"/>
              <c:yMode val="edge"/>
              <c:x val="0.4594601464290648"/>
              <c:y val="0.9463087330389857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650"/>
        <c:crossBetween val="midCat"/>
        <c:majorUnit val="100"/>
        <c:minorUnit val="50"/>
      </c:valAx>
      <c:valAx>
        <c:axId val="1"/>
        <c:scaling>
          <c:orientation val="minMax"/>
          <c:max val="1100"/>
          <c:min val="6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Masse (Kg)</a:t>
                </a:r>
              </a:p>
            </c:rich>
          </c:tx>
          <c:layout>
            <c:manualLayout>
              <c:xMode val="edge"/>
              <c:yMode val="edge"/>
              <c:x val="2.4023997000374952E-2"/>
              <c:y val="0.4328858726269865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8448495"/>
        <c:crossesAt val="1900"/>
        <c:crossBetween val="midCat"/>
        <c:majorUnit val="100"/>
        <c:minorUnit val="50"/>
      </c:valAx>
      <c:spPr>
        <a:gradFill rotWithShape="0">
          <a:gsLst>
            <a:gs pos="0">
              <a:srgbClr val="5E7676">
                <a:gamma/>
                <a:shade val="46275"/>
                <a:invGamma/>
              </a:srgbClr>
            </a:gs>
            <a:gs pos="50000">
              <a:srgbClr val="CCFFFF"/>
            </a:gs>
            <a:gs pos="100000">
              <a:srgbClr val="5E7676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0000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horizontalDpi="300" verticalDpi="0" copies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469310366284384E-2"/>
          <c:y val="2.5125669240848175E-2"/>
          <c:w val="0.91454339813252417"/>
          <c:h val="0.88107346804574316"/>
        </c:manualLayout>
      </c:layout>
      <c:scatterChart>
        <c:scatterStyle val="lineMarker"/>
        <c:varyColors val="0"/>
        <c:ser>
          <c:idx val="0"/>
          <c:order val="0"/>
          <c:tx>
            <c:v>Evolution du Centrage</c:v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FF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('F-GTZY'!$C$14,'F-GTZY'!$C$17)</c:f>
              <c:numCache>
                <c:formatCode>0.00</c:formatCode>
                <c:ptCount val="2"/>
                <c:pt idx="0">
                  <c:v>0.32700000000000001</c:v>
                </c:pt>
                <c:pt idx="1">
                  <c:v>0.32700000000000001</c:v>
                </c:pt>
              </c:numCache>
            </c:numRef>
          </c:xVal>
          <c:yVal>
            <c:numRef>
              <c:f>('F-GTZY'!$B$14,'F-GTZY'!$B$17)</c:f>
              <c:numCache>
                <c:formatCode>General</c:formatCode>
                <c:ptCount val="2"/>
                <c:pt idx="0">
                  <c:v>613.4</c:v>
                </c:pt>
                <c:pt idx="1">
                  <c:v>613.4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917-466B-9C9B-73ED7A383700}"/>
            </c:ext>
          </c:extLst>
        </c:ser>
        <c:ser>
          <c:idx val="7"/>
          <c:order val="1"/>
          <c:tx>
            <c:v>Limite de Centrage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'F-GTZY'!$Q$37:$Q$42</c:f>
              <c:numCache>
                <c:formatCode>General</c:formatCode>
                <c:ptCount val="6"/>
                <c:pt idx="0">
                  <c:v>0.20499999999999999</c:v>
                </c:pt>
                <c:pt idx="1">
                  <c:v>0.20499999999999999</c:v>
                </c:pt>
                <c:pt idx="2">
                  <c:v>0.42799999999999999</c:v>
                </c:pt>
                <c:pt idx="3">
                  <c:v>0.56399999999999995</c:v>
                </c:pt>
                <c:pt idx="4">
                  <c:v>0.56399999999999995</c:v>
                </c:pt>
              </c:numCache>
            </c:numRef>
          </c:xVal>
          <c:yVal>
            <c:numRef>
              <c:f>'F-GTZY'!$R$37:$R$42</c:f>
              <c:numCache>
                <c:formatCode>General</c:formatCode>
                <c:ptCount val="6"/>
                <c:pt idx="0">
                  <c:v>650</c:v>
                </c:pt>
                <c:pt idx="1">
                  <c:v>750</c:v>
                </c:pt>
                <c:pt idx="2">
                  <c:v>1000</c:v>
                </c:pt>
                <c:pt idx="3">
                  <c:v>1000</c:v>
                </c:pt>
                <c:pt idx="4">
                  <c:v>650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917-466B-9C9B-73ED7A383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8442735"/>
        <c:axId val="1"/>
      </c:scatterChart>
      <c:valAx>
        <c:axId val="918442735"/>
        <c:scaling>
          <c:orientation val="minMax"/>
          <c:max val="0.60000000000000031"/>
          <c:min val="0.15000000000000008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Bras de Levier (m)</a:t>
                </a:r>
              </a:p>
            </c:rich>
          </c:tx>
          <c:layout>
            <c:manualLayout>
              <c:xMode val="edge"/>
              <c:yMode val="edge"/>
              <c:x val="0.44677692649738121"/>
              <c:y val="0.946400188348549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650"/>
        <c:crossBetween val="midCat"/>
        <c:majorUnit val="0.1"/>
        <c:minorUnit val="0.05"/>
      </c:valAx>
      <c:valAx>
        <c:axId val="1"/>
        <c:scaling>
          <c:orientation val="minMax"/>
          <c:max val="1100"/>
          <c:min val="6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Masse (Kg)</a:t>
                </a:r>
              </a:p>
            </c:rich>
          </c:tx>
          <c:layout>
            <c:manualLayout>
              <c:xMode val="edge"/>
              <c:yMode val="edge"/>
              <c:x val="2.3988005997001498E-2"/>
              <c:y val="0.4338364681159041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8442735"/>
        <c:crossesAt val="650"/>
        <c:crossBetween val="midCat"/>
        <c:majorUnit val="100"/>
        <c:minorUnit val="50"/>
      </c:valAx>
      <c:spPr>
        <a:gradFill rotWithShape="0">
          <a:gsLst>
            <a:gs pos="0">
              <a:srgbClr val="5E7676">
                <a:gamma/>
                <a:shade val="46275"/>
                <a:invGamma/>
              </a:srgbClr>
            </a:gs>
            <a:gs pos="50000">
              <a:srgbClr val="CCFFFF"/>
            </a:gs>
            <a:gs pos="100000">
              <a:srgbClr val="5E7676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0000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13</xdr:col>
      <xdr:colOff>0</xdr:colOff>
      <xdr:row>23</xdr:row>
      <xdr:rowOff>152400</xdr:rowOff>
    </xdr:to>
    <xdr:graphicFrame macro="">
      <xdr:nvGraphicFramePr>
        <xdr:cNvPr id="1073" name="Graphique 1">
          <a:extLst>
            <a:ext uri="{FF2B5EF4-FFF2-40B4-BE49-F238E27FC236}">
              <a16:creationId xmlns:a16="http://schemas.microsoft.com/office/drawing/2014/main" id="{C20F51A5-8F80-B4FF-ADE1-E0D8CBE313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133350</xdr:colOff>
      <xdr:row>5</xdr:row>
      <xdr:rowOff>238125</xdr:rowOff>
    </xdr:from>
    <xdr:to>
      <xdr:col>21</xdr:col>
      <xdr:colOff>390525</xdr:colOff>
      <xdr:row>23</xdr:row>
      <xdr:rowOff>152400</xdr:rowOff>
    </xdr:to>
    <xdr:graphicFrame macro="">
      <xdr:nvGraphicFramePr>
        <xdr:cNvPr id="1074" name="Graphique 2">
          <a:extLst>
            <a:ext uri="{FF2B5EF4-FFF2-40B4-BE49-F238E27FC236}">
              <a16:creationId xmlns:a16="http://schemas.microsoft.com/office/drawing/2014/main" id="{BBB1847B-127E-311F-9D92-F7E6D9F78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E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E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5BA10-663E-41F3-89C6-0E9E2A05B22E}">
  <sheetPr codeName="Feuil2">
    <pageSetUpPr fitToPage="1"/>
  </sheetPr>
  <dimension ref="A1:AH48"/>
  <sheetViews>
    <sheetView tabSelected="1" zoomScale="80" workbookViewId="0">
      <selection activeCell="B9" sqref="B9"/>
    </sheetView>
  </sheetViews>
  <sheetFormatPr defaultColWidth="11.4609375" defaultRowHeight="16.5" customHeight="1" x14ac:dyDescent="0.15"/>
  <cols>
    <col min="1" max="1" width="23.59765625" style="1" customWidth="1"/>
    <col min="2" max="2" width="12" style="1" customWidth="1"/>
    <col min="3" max="3" width="16.85546875" style="1" customWidth="1"/>
    <col min="4" max="4" width="11.32421875" style="1" customWidth="1"/>
    <col min="5" max="5" width="1.6171875" style="1" customWidth="1"/>
    <col min="6" max="6" width="2.01953125" style="1" customWidth="1"/>
    <col min="7" max="7" width="21.98046875" style="1" customWidth="1"/>
    <col min="8" max="8" width="9.03515625" style="1" customWidth="1"/>
    <col min="9" max="9" width="18.47265625" style="1" customWidth="1"/>
    <col min="10" max="16384" width="11.4609375" style="1"/>
  </cols>
  <sheetData>
    <row r="1" spans="1:13" ht="16.5" customHeight="1" x14ac:dyDescent="0.15">
      <c r="A1" s="37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6.5" customHeight="1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6.5" customHeight="1" x14ac:dyDescent="0.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16.5" customHeight="1" x14ac:dyDescent="0.15">
      <c r="A4" s="3" t="s">
        <v>11</v>
      </c>
      <c r="B4" s="2" t="s">
        <v>30</v>
      </c>
      <c r="C4" s="3" t="s">
        <v>12</v>
      </c>
      <c r="D4" s="2" t="s">
        <v>20</v>
      </c>
      <c r="E4" s="17"/>
      <c r="F4" s="17"/>
      <c r="G4" s="3" t="s">
        <v>28</v>
      </c>
      <c r="H4" s="24"/>
      <c r="I4" s="23">
        <f>H4*0.72</f>
        <v>0</v>
      </c>
      <c r="J4" s="13" t="s">
        <v>15</v>
      </c>
      <c r="K4" s="12"/>
    </row>
    <row r="5" spans="1:13" ht="16.5" customHeight="1" x14ac:dyDescent="0.15">
      <c r="A5" s="7"/>
      <c r="B5" s="8"/>
      <c r="C5" s="9"/>
      <c r="D5" s="9"/>
      <c r="G5" s="3" t="s">
        <v>29</v>
      </c>
      <c r="H5" s="25"/>
      <c r="I5" s="23">
        <f>H5*0.72</f>
        <v>0</v>
      </c>
    </row>
    <row r="6" spans="1:13" s="4" customFormat="1" ht="19.5" customHeight="1" x14ac:dyDescent="0.15"/>
    <row r="7" spans="1:13" ht="28.5" customHeight="1" x14ac:dyDescent="0.15">
      <c r="A7" s="5"/>
      <c r="B7" s="14" t="s">
        <v>18</v>
      </c>
      <c r="C7" s="14" t="s">
        <v>16</v>
      </c>
      <c r="D7" s="15" t="s">
        <v>4</v>
      </c>
    </row>
    <row r="8" spans="1:13" s="10" customFormat="1" ht="30.75" customHeight="1" x14ac:dyDescent="0.15">
      <c r="A8" s="16" t="s">
        <v>25</v>
      </c>
      <c r="B8" s="19">
        <v>613.4</v>
      </c>
      <c r="C8" s="19">
        <v>0.32700000000000001</v>
      </c>
      <c r="D8" s="20">
        <f>SUM(B8*C8)</f>
        <v>200.58179999999999</v>
      </c>
    </row>
    <row r="9" spans="1:13" s="10" customFormat="1" ht="30.75" customHeight="1" x14ac:dyDescent="0.15">
      <c r="A9" s="16" t="s">
        <v>0</v>
      </c>
      <c r="B9" s="22"/>
      <c r="C9" s="19">
        <v>0.41</v>
      </c>
      <c r="D9" s="21">
        <f t="shared" ref="D9:D16" si="0">B9*C9</f>
        <v>0</v>
      </c>
    </row>
    <row r="10" spans="1:13" s="10" customFormat="1" ht="30.75" customHeight="1" x14ac:dyDescent="0.15">
      <c r="A10" s="16" t="s">
        <v>1</v>
      </c>
      <c r="B10" s="22"/>
      <c r="C10" s="19">
        <v>0.41</v>
      </c>
      <c r="D10" s="21">
        <f t="shared" si="0"/>
        <v>0</v>
      </c>
    </row>
    <row r="11" spans="1:13" s="10" customFormat="1" ht="30.75" customHeight="1" x14ac:dyDescent="0.15">
      <c r="A11" s="16" t="s">
        <v>2</v>
      </c>
      <c r="B11" s="22"/>
      <c r="C11" s="19">
        <v>1.19</v>
      </c>
      <c r="D11" s="21">
        <f t="shared" si="0"/>
        <v>0</v>
      </c>
      <c r="H11" s="11"/>
    </row>
    <row r="12" spans="1:13" s="10" customFormat="1" ht="30.75" customHeight="1" x14ac:dyDescent="0.15">
      <c r="A12" s="16" t="s">
        <v>3</v>
      </c>
      <c r="B12" s="22"/>
      <c r="C12" s="19">
        <v>1.19</v>
      </c>
      <c r="D12" s="21">
        <f t="shared" si="0"/>
        <v>0</v>
      </c>
    </row>
    <row r="13" spans="1:13" s="10" customFormat="1" ht="30.75" customHeight="1" thickBot="1" x14ac:dyDescent="0.2">
      <c r="A13" s="14" t="s">
        <v>23</v>
      </c>
      <c r="B13" s="27"/>
      <c r="C13" s="28">
        <v>1.9</v>
      </c>
      <c r="D13" s="29">
        <f>B13*C13</f>
        <v>0</v>
      </c>
    </row>
    <row r="14" spans="1:13" s="10" customFormat="1" ht="30.75" customHeight="1" thickBot="1" x14ac:dyDescent="0.2">
      <c r="A14" s="26" t="s">
        <v>22</v>
      </c>
      <c r="B14" s="34">
        <f>SUM(B8:B13)</f>
        <v>613.4</v>
      </c>
      <c r="C14" s="33">
        <f>D14/B14</f>
        <v>0.32700000000000001</v>
      </c>
      <c r="D14" s="35">
        <f>SUM(D8:D13)</f>
        <v>200.58179999999999</v>
      </c>
    </row>
    <row r="15" spans="1:13" s="10" customFormat="1" ht="30.75" customHeight="1" x14ac:dyDescent="0.15">
      <c r="A15" s="16" t="s">
        <v>17</v>
      </c>
      <c r="B15" s="30">
        <f>I4</f>
        <v>0</v>
      </c>
      <c r="C15" s="30">
        <v>1.1200000000000001</v>
      </c>
      <c r="D15" s="31">
        <f t="shared" si="0"/>
        <v>0</v>
      </c>
    </row>
    <row r="16" spans="1:13" s="10" customFormat="1" ht="30.75" customHeight="1" thickBot="1" x14ac:dyDescent="0.2">
      <c r="A16" s="16" t="s">
        <v>27</v>
      </c>
      <c r="B16" s="28">
        <f>I5</f>
        <v>0</v>
      </c>
      <c r="C16" s="28">
        <v>1.61</v>
      </c>
      <c r="D16" s="29">
        <f t="shared" si="0"/>
        <v>0</v>
      </c>
    </row>
    <row r="17" spans="1:34" s="10" customFormat="1" ht="30.75" customHeight="1" thickBot="1" x14ac:dyDescent="0.2">
      <c r="A17" s="32" t="s">
        <v>31</v>
      </c>
      <c r="B17" s="34">
        <f>SUM(B14:B16)</f>
        <v>613.4</v>
      </c>
      <c r="C17" s="33">
        <f>D17/B17</f>
        <v>0.32700000000000001</v>
      </c>
      <c r="D17" s="35">
        <f>SUM(D14:D16)</f>
        <v>200.58179999999999</v>
      </c>
    </row>
    <row r="18" spans="1:34" ht="16.5" customHeight="1" thickBot="1" x14ac:dyDescent="0.2"/>
    <row r="19" spans="1:34" ht="16.5" customHeight="1" thickBot="1" x14ac:dyDescent="0.2">
      <c r="A19" s="39" t="s">
        <v>19</v>
      </c>
      <c r="B19" s="40"/>
      <c r="C19" s="40"/>
      <c r="D19" s="41"/>
    </row>
    <row r="20" spans="1:34" ht="16.5" customHeight="1" x14ac:dyDescent="0.25">
      <c r="A20" s="18"/>
    </row>
    <row r="22" spans="1:34" ht="16.5" customHeight="1" x14ac:dyDescent="0.15">
      <c r="C22" s="6"/>
    </row>
    <row r="24" spans="1:34" ht="18.600000000000001" customHeight="1" x14ac:dyDescent="0.25">
      <c r="A24" s="18" t="s">
        <v>32</v>
      </c>
    </row>
    <row r="25" spans="1:34" ht="16.5" customHeight="1" x14ac:dyDescent="0.15">
      <c r="A25" s="36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6.5" customHeight="1" x14ac:dyDescent="0.15"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6.5" customHeight="1" x14ac:dyDescent="0.15"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6.5" customHeight="1" x14ac:dyDescent="0.15"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6.5" customHeight="1" x14ac:dyDescent="0.15"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6.5" customHeight="1" x14ac:dyDescent="0.15"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16.5" customHeight="1" x14ac:dyDescent="0.15"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</row>
    <row r="32" spans="1:34" ht="16.5" customHeight="1" x14ac:dyDescent="0.15"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</row>
    <row r="33" spans="9:34" ht="16.5" customHeight="1" x14ac:dyDescent="0.15"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</row>
    <row r="34" spans="9:34" ht="16.5" customHeight="1" x14ac:dyDescent="0.15">
      <c r="I34" s="43"/>
      <c r="J34" s="44" t="s">
        <v>21</v>
      </c>
      <c r="K34" s="44"/>
      <c r="L34" s="44"/>
      <c r="M34" s="43"/>
      <c r="N34" s="43"/>
      <c r="O34" s="43"/>
      <c r="P34" s="45" t="s">
        <v>24</v>
      </c>
      <c r="Q34" s="45"/>
      <c r="R34" s="45"/>
      <c r="S34" s="43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</row>
    <row r="35" spans="9:34" ht="16.5" customHeight="1" x14ac:dyDescent="0.15">
      <c r="I35" s="43"/>
      <c r="J35" s="46"/>
      <c r="K35" s="46" t="s">
        <v>9</v>
      </c>
      <c r="L35" s="46" t="s">
        <v>10</v>
      </c>
      <c r="M35" s="43"/>
      <c r="N35" s="43"/>
      <c r="O35" s="43"/>
      <c r="P35" s="46"/>
      <c r="Q35" s="46" t="s">
        <v>9</v>
      </c>
      <c r="R35" s="46" t="s">
        <v>10</v>
      </c>
      <c r="S35" s="43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</row>
    <row r="36" spans="9:34" ht="16.5" customHeight="1" x14ac:dyDescent="0.15">
      <c r="I36" s="43"/>
      <c r="J36" s="46"/>
      <c r="K36" s="46"/>
      <c r="L36" s="46"/>
      <c r="M36" s="43"/>
      <c r="N36" s="43"/>
      <c r="O36" s="43"/>
      <c r="P36" s="46"/>
      <c r="Q36" s="46"/>
      <c r="R36" s="46"/>
      <c r="S36" s="43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</row>
    <row r="37" spans="9:34" ht="16.5" customHeight="1" x14ac:dyDescent="0.15">
      <c r="I37" s="43"/>
      <c r="J37" s="46" t="s">
        <v>5</v>
      </c>
      <c r="K37" s="46">
        <v>133.25</v>
      </c>
      <c r="L37" s="46">
        <v>650</v>
      </c>
      <c r="M37" s="43"/>
      <c r="N37" s="43"/>
      <c r="O37" s="43"/>
      <c r="P37" s="46" t="s">
        <v>5</v>
      </c>
      <c r="Q37" s="46">
        <v>0.20499999999999999</v>
      </c>
      <c r="R37" s="46">
        <v>650</v>
      </c>
      <c r="S37" s="43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</row>
    <row r="38" spans="9:34" ht="16.5" customHeight="1" x14ac:dyDescent="0.15">
      <c r="I38" s="43"/>
      <c r="J38" s="47" t="s">
        <v>6</v>
      </c>
      <c r="K38" s="46">
        <v>153.75</v>
      </c>
      <c r="L38" s="46">
        <v>750</v>
      </c>
      <c r="M38" s="43"/>
      <c r="N38" s="43"/>
      <c r="O38" s="43"/>
      <c r="P38" s="47" t="s">
        <v>6</v>
      </c>
      <c r="Q38" s="46">
        <v>0.20499999999999999</v>
      </c>
      <c r="R38" s="46">
        <v>750</v>
      </c>
      <c r="S38" s="43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</row>
    <row r="39" spans="9:34" ht="16.5" customHeight="1" x14ac:dyDescent="0.15">
      <c r="I39" s="43"/>
      <c r="J39" s="46" t="s">
        <v>7</v>
      </c>
      <c r="K39" s="47">
        <v>470.8</v>
      </c>
      <c r="L39" s="47">
        <v>1000</v>
      </c>
      <c r="M39" s="43"/>
      <c r="N39" s="43"/>
      <c r="O39" s="43"/>
      <c r="P39" s="46" t="s">
        <v>7</v>
      </c>
      <c r="Q39" s="47">
        <v>0.42799999999999999</v>
      </c>
      <c r="R39" s="47">
        <v>1000</v>
      </c>
      <c r="S39" s="43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</row>
    <row r="40" spans="9:34" ht="16.5" customHeight="1" x14ac:dyDescent="0.15">
      <c r="I40" s="43"/>
      <c r="J40" s="47" t="s">
        <v>8</v>
      </c>
      <c r="K40" s="46">
        <v>620.4</v>
      </c>
      <c r="L40" s="46">
        <v>1000</v>
      </c>
      <c r="M40" s="43"/>
      <c r="N40" s="43"/>
      <c r="O40" s="43"/>
      <c r="P40" s="47" t="s">
        <v>8</v>
      </c>
      <c r="Q40" s="46">
        <v>0.56399999999999995</v>
      </c>
      <c r="R40" s="46">
        <v>1000</v>
      </c>
      <c r="S40" s="43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</row>
    <row r="41" spans="9:34" ht="16.5" customHeight="1" x14ac:dyDescent="0.15">
      <c r="I41" s="43"/>
      <c r="J41" s="46" t="s">
        <v>13</v>
      </c>
      <c r="K41" s="46">
        <v>366.6</v>
      </c>
      <c r="L41" s="46">
        <v>650</v>
      </c>
      <c r="M41" s="43"/>
      <c r="N41" s="43"/>
      <c r="O41" s="43"/>
      <c r="P41" s="46" t="s">
        <v>13</v>
      </c>
      <c r="Q41" s="46">
        <v>0.56399999999999995</v>
      </c>
      <c r="R41" s="46">
        <v>650</v>
      </c>
      <c r="S41" s="43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</row>
    <row r="42" spans="9:34" ht="16.5" customHeight="1" x14ac:dyDescent="0.15">
      <c r="I42" s="43"/>
      <c r="J42" s="46" t="s">
        <v>14</v>
      </c>
      <c r="K42" s="46"/>
      <c r="L42" s="46"/>
      <c r="M42" s="43"/>
      <c r="N42" s="43"/>
      <c r="O42" s="43"/>
      <c r="P42" s="46" t="s">
        <v>14</v>
      </c>
      <c r="Q42" s="46"/>
      <c r="R42" s="46"/>
      <c r="S42" s="43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</row>
    <row r="43" spans="9:34" ht="16.5" customHeight="1" x14ac:dyDescent="0.15"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</row>
    <row r="44" spans="9:34" ht="16.5" customHeight="1" x14ac:dyDescent="0.15"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</row>
    <row r="45" spans="9:34" ht="16.5" customHeight="1" x14ac:dyDescent="0.15"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</row>
    <row r="46" spans="9:34" ht="16.5" customHeight="1" x14ac:dyDescent="0.15"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</row>
    <row r="47" spans="9:34" ht="16.5" customHeight="1" x14ac:dyDescent="0.15"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</row>
    <row r="48" spans="9:34" ht="16.5" customHeight="1" x14ac:dyDescent="0.15"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</row>
  </sheetData>
  <sheetProtection sheet="1" selectLockedCells="1"/>
  <mergeCells count="4">
    <mergeCell ref="A1:M3"/>
    <mergeCell ref="A19:D19"/>
    <mergeCell ref="J34:L34"/>
    <mergeCell ref="P34:R34"/>
  </mergeCells>
  <phoneticPr fontId="0" type="noConversion"/>
  <pageMargins left="0.59055118110236227" right="0.59055118110236227" top="0.78740157480314965" bottom="0.78740157480314965" header="0.51181102362204722" footer="0.51181102362204722"/>
  <pageSetup paperSize="9" scale="8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F-GTZY</vt:lpstr>
      <vt:lpstr>F-GTZY!Zone_d_impression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ROUGEMONT Eric (AIRBUS SAFRAN LAUNCHERS)</dc:creator>
  <cp:lastModifiedBy>X</cp:lastModifiedBy>
  <cp:lastPrinted>2003-07-02T12:58:23Z</cp:lastPrinted>
  <dcterms:created xsi:type="dcterms:W3CDTF">1999-02-14T10:38:46Z</dcterms:created>
  <dcterms:modified xsi:type="dcterms:W3CDTF">2026-09-17T14:55:01Z</dcterms:modified>
</cp:coreProperties>
</file>